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28_Day_Experiment\28_Day_Data\CLSM_Epifluorescence\CLSM_MB media\"/>
    </mc:Choice>
  </mc:AlternateContent>
  <xr:revisionPtr revIDLastSave="0" documentId="13_ncr:1_{9915A1EB-9648-4C80-8539-14EC31B16E85}" xr6:coauthVersionLast="47" xr6:coauthVersionMax="47" xr10:uidLastSave="{00000000-0000-0000-0000-000000000000}"/>
  <bookViews>
    <workbookView xWindow="-120" yWindow="-120" windowWidth="29040" windowHeight="16440" xr2:uid="{94F4324F-008D-494E-A526-C71094BD4BB1}"/>
  </bookViews>
  <sheets>
    <sheet name="Test_AR" sheetId="1" r:id="rId1"/>
    <sheet name="Test_25M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2" l="1"/>
  <c r="H10" i="2" s="1"/>
  <c r="H9" i="2"/>
  <c r="H12" i="2" s="1"/>
  <c r="G9" i="2"/>
  <c r="F9" i="2"/>
  <c r="F10" i="1"/>
  <c r="H10" i="1" s="1"/>
  <c r="F9" i="1"/>
  <c r="F11" i="1" s="1"/>
  <c r="D3" i="1"/>
  <c r="C3" i="1"/>
  <c r="D3" i="2"/>
  <c r="C3" i="2"/>
  <c r="J2" i="1"/>
  <c r="H3" i="1"/>
  <c r="H2" i="1"/>
  <c r="E3" i="1"/>
  <c r="J3" i="1" s="1"/>
  <c r="E2" i="1"/>
  <c r="D2" i="1"/>
  <c r="C2" i="1"/>
  <c r="E3" i="2"/>
  <c r="J3" i="2" s="1"/>
  <c r="H3" i="2"/>
  <c r="J2" i="2"/>
  <c r="H2" i="2"/>
  <c r="E2" i="2"/>
  <c r="F11" i="2" l="1"/>
  <c r="G9" i="1"/>
  <c r="H9" i="1"/>
  <c r="H12" i="1" s="1"/>
  <c r="G11" i="2"/>
  <c r="H11" i="2"/>
  <c r="F12" i="2"/>
  <c r="G10" i="2"/>
  <c r="G12" i="2" s="1"/>
  <c r="F12" i="1"/>
  <c r="G10" i="1"/>
  <c r="G12" i="1" s="1"/>
  <c r="D2" i="2"/>
  <c r="C2" i="2"/>
  <c r="C5" i="2" s="1"/>
  <c r="E11" i="1"/>
  <c r="E12" i="1"/>
  <c r="D11" i="2"/>
  <c r="E11" i="2"/>
  <c r="D12" i="2"/>
  <c r="E12" i="2"/>
  <c r="C12" i="2"/>
  <c r="B12" i="2"/>
  <c r="C11" i="2"/>
  <c r="B11" i="2"/>
  <c r="D12" i="1"/>
  <c r="C12" i="1"/>
  <c r="B12" i="1"/>
  <c r="D11" i="1"/>
  <c r="C11" i="1"/>
  <c r="B11" i="1"/>
  <c r="I5" i="2"/>
  <c r="H5" i="2"/>
  <c r="G5" i="2"/>
  <c r="F5" i="2"/>
  <c r="B5" i="2"/>
  <c r="I4" i="2"/>
  <c r="G4" i="2"/>
  <c r="F4" i="2"/>
  <c r="B4" i="2"/>
  <c r="H4" i="2"/>
  <c r="D4" i="2"/>
  <c r="F5" i="1"/>
  <c r="G5" i="1"/>
  <c r="I5" i="1"/>
  <c r="B5" i="1"/>
  <c r="E4" i="1"/>
  <c r="F4" i="1"/>
  <c r="G4" i="1"/>
  <c r="I4" i="1"/>
  <c r="B4" i="1"/>
  <c r="H5" i="1"/>
  <c r="H4" i="1"/>
  <c r="J5" i="1"/>
  <c r="H11" i="1" l="1"/>
  <c r="G11" i="1"/>
  <c r="C4" i="2"/>
  <c r="C5" i="1"/>
  <c r="J4" i="1"/>
  <c r="D4" i="1"/>
  <c r="C4" i="1"/>
  <c r="E5" i="1"/>
  <c r="D5" i="1"/>
  <c r="D5" i="2"/>
  <c r="E5" i="2" l="1"/>
  <c r="E4" i="2"/>
  <c r="J4" i="2" l="1"/>
  <c r="J5" i="2"/>
</calcChain>
</file>

<file path=xl/sharedStrings.xml><?xml version="1.0" encoding="utf-8"?>
<sst xmlns="http://schemas.openxmlformats.org/spreadsheetml/2006/main" count="40" uniqueCount="20">
  <si>
    <t>Count</t>
  </si>
  <si>
    <t>Area (pixels^2)</t>
  </si>
  <si>
    <t>Area (um^2)</t>
  </si>
  <si>
    <t>Area (mm^2)</t>
  </si>
  <si>
    <t>Average_Size (um^2)</t>
  </si>
  <si>
    <t>Average_Size (mm^2)</t>
  </si>
  <si>
    <t>% Area</t>
  </si>
  <si>
    <t>Total_Cell_Area (um^2)</t>
  </si>
  <si>
    <t>Cell Density (cells/mm squared)</t>
  </si>
  <si>
    <t>Total Number of Live</t>
  </si>
  <si>
    <t>Total Number of Dead</t>
  </si>
  <si>
    <t>Live Area (Âµm^2)</t>
  </si>
  <si>
    <t>Dead Area (Âµm^2)</t>
  </si>
  <si>
    <t>25M7_7.30_Image_8</t>
  </si>
  <si>
    <t>25M7_3_Image_7</t>
  </si>
  <si>
    <t>AR7_9_Image_10</t>
  </si>
  <si>
    <t>AR7_12_Image_11</t>
  </si>
  <si>
    <t>Total Live/Dead</t>
  </si>
  <si>
    <t>% Live</t>
  </si>
  <si>
    <t>% Dead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</si>
</sst>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1" fillId="2" borderId="2" xfId="0" applyFont="1" applyFill="1" applyBorder="1" applyAlignment="1">
      <alignment horizontal="center"/>
    </xf>
    <xf numFmtId="10" fontId="0" fillId="0" borderId="0" xfId="0" applyNumberFormat="1"/>
    <xf numFmtId="10" fontId="0" fillId="3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C88ED-7D7D-4201-98C0-57A96BE0C6AC}">
  <dimension ref="A1:J12"/>
  <sheetViews>
    <sheetView tabSelected="1" workbookViewId="0">
      <selection activeCell="J12" sqref="J12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7.42578125" bestFit="1" customWidth="1"/>
    <col min="4" max="4" width="20.7109375" bestFit="1" customWidth="1"/>
    <col min="5" max="5" width="18.42578125" bestFit="1" customWidth="1"/>
    <col min="6" max="6" width="21" bestFit="1" customWidth="1"/>
    <col min="7" max="7" width="19.85546875" bestFit="1" customWidth="1"/>
    <col min="8" max="8" width="20.42578125" bestFit="1" customWidth="1"/>
    <col min="10" max="10" width="30.85546875" bestFit="1" customWidth="1"/>
    <col min="12" max="12" width="19.7109375" bestFit="1" customWidth="1"/>
    <col min="13" max="13" width="17.42578125" bestFit="1" customWidth="1"/>
    <col min="14" max="14" width="20.7109375" bestFit="1" customWidth="1"/>
    <col min="15" max="15" width="18.42578125" bestFit="1" customWidth="1"/>
    <col min="16" max="16" width="15" bestFit="1" customWidth="1"/>
  </cols>
  <sheetData>
    <row r="1" spans="1:10" ht="15.75" thickBot="1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7</v>
      </c>
      <c r="G1" s="1" t="s">
        <v>4</v>
      </c>
      <c r="H1" s="1" t="s">
        <v>5</v>
      </c>
      <c r="I1" s="1" t="s">
        <v>6</v>
      </c>
      <c r="J1" s="1" t="s">
        <v>8</v>
      </c>
    </row>
    <row r="2" spans="1:10" x14ac:dyDescent="0.25">
      <c r="A2" t="s">
        <v>15</v>
      </c>
      <c r="B2">
        <v>787</v>
      </c>
      <c r="C2">
        <f>1056*1056</f>
        <v>1115136</v>
      </c>
      <c r="D2">
        <f>182.07*182.07</f>
        <v>33149.484899999996</v>
      </c>
      <c r="E2">
        <f>D2/1000000</f>
        <v>3.3149484899999998E-2</v>
      </c>
      <c r="F2">
        <v>1099.4649999999999</v>
      </c>
      <c r="G2">
        <v>1.397</v>
      </c>
      <c r="H2">
        <f>G2/1000000</f>
        <v>1.3969999999999999E-6</v>
      </c>
      <c r="I2">
        <v>3.3170000000000002</v>
      </c>
      <c r="J2">
        <f t="shared" ref="J2:J3" si="0">B2/E2</f>
        <v>23740.942050052792</v>
      </c>
    </row>
    <row r="3" spans="1:10" ht="15.75" thickBot="1" x14ac:dyDescent="0.3">
      <c r="A3" t="s">
        <v>16</v>
      </c>
      <c r="B3">
        <v>70</v>
      </c>
      <c r="C3">
        <f>1080*1082</f>
        <v>1168560</v>
      </c>
      <c r="D3">
        <f>186.21*186.55</f>
        <v>34737.4755</v>
      </c>
      <c r="E3">
        <f>D3/1000000</f>
        <v>3.4737475500000004E-2</v>
      </c>
      <c r="F3">
        <v>398.09800000000001</v>
      </c>
      <c r="G3">
        <v>5.6870000000000003</v>
      </c>
      <c r="H3">
        <f>G3/1000000</f>
        <v>5.6869999999999999E-6</v>
      </c>
      <c r="I3">
        <v>1.1459999999999999</v>
      </c>
      <c r="J3">
        <f t="shared" si="0"/>
        <v>2015.1147713655816</v>
      </c>
    </row>
    <row r="4" spans="1:10" ht="15.75" thickBot="1" x14ac:dyDescent="0.3">
      <c r="B4" s="2">
        <f t="shared" ref="B4:J4" si="1">AVERAGE(B2:B3)</f>
        <v>428.5</v>
      </c>
      <c r="C4" s="3">
        <f t="shared" si="1"/>
        <v>1141848</v>
      </c>
      <c r="D4" s="3">
        <f t="shared" si="1"/>
        <v>33943.480199999998</v>
      </c>
      <c r="E4" s="3">
        <f t="shared" si="1"/>
        <v>3.3943480200000001E-2</v>
      </c>
      <c r="F4" s="3">
        <f t="shared" si="1"/>
        <v>748.78149999999994</v>
      </c>
      <c r="G4" s="3">
        <f t="shared" si="1"/>
        <v>3.5420000000000003</v>
      </c>
      <c r="H4" s="3">
        <f t="shared" si="1"/>
        <v>3.5420000000000001E-6</v>
      </c>
      <c r="I4" s="3">
        <f t="shared" si="1"/>
        <v>2.2315</v>
      </c>
      <c r="J4" s="4">
        <f t="shared" si="1"/>
        <v>12878.028410709187</v>
      </c>
    </row>
    <row r="5" spans="1:10" ht="15.75" thickBot="1" x14ac:dyDescent="0.3">
      <c r="B5" s="5">
        <f t="shared" ref="B5:J5" si="2">STDEV(B2:B3)</f>
        <v>506.99556211075458</v>
      </c>
      <c r="C5" s="6">
        <f t="shared" si="2"/>
        <v>37776.472678110113</v>
      </c>
      <c r="D5" s="6">
        <f t="shared" si="2"/>
        <v>1122.8789217204976</v>
      </c>
      <c r="E5" s="6">
        <f t="shared" si="2"/>
        <v>1.1228789217204982E-3</v>
      </c>
      <c r="F5" s="6">
        <f t="shared" si="2"/>
        <v>495.94136180046524</v>
      </c>
      <c r="G5" s="6">
        <f t="shared" si="2"/>
        <v>3.0334880912902888</v>
      </c>
      <c r="H5" s="6">
        <f t="shared" si="2"/>
        <v>3.0334880912902891E-6</v>
      </c>
      <c r="I5" s="6">
        <f t="shared" si="2"/>
        <v>1.5351288219559946</v>
      </c>
      <c r="J5" s="7">
        <f t="shared" si="2"/>
        <v>15362.479795647401</v>
      </c>
    </row>
    <row r="7" spans="1:10" ht="15.75" thickBot="1" x14ac:dyDescent="0.3"/>
    <row r="8" spans="1:10" ht="15.75" thickBot="1" x14ac:dyDescent="0.3">
      <c r="B8" s="8" t="s">
        <v>9</v>
      </c>
      <c r="C8" s="1" t="s">
        <v>11</v>
      </c>
      <c r="D8" s="1" t="s">
        <v>10</v>
      </c>
      <c r="E8" s="1" t="s">
        <v>12</v>
      </c>
      <c r="F8" s="1" t="s">
        <v>17</v>
      </c>
      <c r="G8" s="1" t="s">
        <v>18</v>
      </c>
      <c r="H8" s="1" t="s">
        <v>19</v>
      </c>
    </row>
    <row r="9" spans="1:10" x14ac:dyDescent="0.25">
      <c r="A9" t="s">
        <v>15</v>
      </c>
      <c r="B9">
        <v>299</v>
      </c>
      <c r="C9">
        <v>9866.2849999999999</v>
      </c>
      <c r="D9">
        <v>21</v>
      </c>
      <c r="E9">
        <v>837.947</v>
      </c>
      <c r="F9">
        <f>B9+D9</f>
        <v>320</v>
      </c>
      <c r="G9" s="9">
        <f>B9/F9</f>
        <v>0.93437499999999996</v>
      </c>
      <c r="H9" s="9">
        <f>D9/F9</f>
        <v>6.5625000000000003E-2</v>
      </c>
    </row>
    <row r="10" spans="1:10" ht="15.75" thickBot="1" x14ac:dyDescent="0.3">
      <c r="A10" t="s">
        <v>16</v>
      </c>
      <c r="B10">
        <v>47</v>
      </c>
      <c r="C10">
        <v>3182.8960000000002</v>
      </c>
      <c r="D10">
        <v>10</v>
      </c>
      <c r="E10">
        <v>1394.6890000000001</v>
      </c>
      <c r="F10">
        <f t="shared" ref="F10" si="3">B10+D10</f>
        <v>57</v>
      </c>
      <c r="G10" s="9">
        <f t="shared" ref="G10" si="4">B10/F10</f>
        <v>0.82456140350877194</v>
      </c>
      <c r="H10" s="9">
        <f t="shared" ref="H10" si="5">D10/F10</f>
        <v>0.17543859649122806</v>
      </c>
    </row>
    <row r="11" spans="1:10" ht="15.75" thickBot="1" x14ac:dyDescent="0.3">
      <c r="B11" s="2">
        <f>AVERAGE(B9:B10)</f>
        <v>173</v>
      </c>
      <c r="C11" s="3">
        <f>AVERAGE(C9:C10)</f>
        <v>6524.5905000000002</v>
      </c>
      <c r="D11" s="3">
        <f>AVERAGE(D9:D10)</f>
        <v>15.5</v>
      </c>
      <c r="E11" s="4">
        <f>AVERAGE(E9:E10)</f>
        <v>1116.318</v>
      </c>
      <c r="F11" s="3">
        <f t="shared" ref="F11:H11" si="6">AVERAGE(F9:F10)</f>
        <v>188.5</v>
      </c>
      <c r="G11" s="10">
        <f t="shared" si="6"/>
        <v>0.879468201754386</v>
      </c>
      <c r="H11" s="10">
        <f t="shared" si="6"/>
        <v>0.12053179824561402</v>
      </c>
    </row>
    <row r="12" spans="1:10" ht="15.75" thickBot="1" x14ac:dyDescent="0.3">
      <c r="B12" s="5">
        <f>STDEV(B9:B10)</f>
        <v>178.19090885900997</v>
      </c>
      <c r="C12" s="6">
        <f>STDEV(C9:C10)</f>
        <v>4725.8696832075775</v>
      </c>
      <c r="D12" s="6">
        <f>STDEV(D9:D10)</f>
        <v>7.7781745930520225</v>
      </c>
      <c r="E12" s="7">
        <f>STDEV(E9:E10)</f>
        <v>393.67604357136128</v>
      </c>
      <c r="F12" s="3">
        <f t="shared" ref="F12:H12" si="7">STDEV(F9:F10)</f>
        <v>185.96908345206199</v>
      </c>
      <c r="G12" s="10">
        <f t="shared" si="7"/>
        <v>7.7649938745430594E-2</v>
      </c>
      <c r="H12" s="10">
        <f t="shared" si="7"/>
        <v>7.7649938745430622E-2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CC6B1-D75F-48EF-A017-393969AA030D}">
  <dimension ref="A1:J12"/>
  <sheetViews>
    <sheetView workbookViewId="0">
      <selection activeCell="J12" sqref="J12"/>
    </sheetView>
  </sheetViews>
  <sheetFormatPr defaultRowHeight="15" x14ac:dyDescent="0.25"/>
  <cols>
    <col min="1" max="1" width="19" bestFit="1" customWidth="1"/>
    <col min="2" max="2" width="19.7109375" bestFit="1" customWidth="1"/>
    <col min="3" max="3" width="17.42578125" bestFit="1" customWidth="1"/>
    <col min="4" max="4" width="20.7109375" bestFit="1" customWidth="1"/>
    <col min="5" max="5" width="18.42578125" bestFit="1" customWidth="1"/>
    <col min="6" max="6" width="22.140625" bestFit="1" customWidth="1"/>
    <col min="7" max="7" width="19.85546875" bestFit="1" customWidth="1"/>
    <col min="8" max="8" width="20.42578125" bestFit="1" customWidth="1"/>
    <col min="9" max="9" width="12" bestFit="1" customWidth="1"/>
    <col min="10" max="10" width="30" bestFit="1" customWidth="1"/>
    <col min="12" max="12" width="19.7109375" bestFit="1" customWidth="1"/>
    <col min="13" max="13" width="17.42578125" bestFit="1" customWidth="1"/>
    <col min="14" max="14" width="20.7109375" bestFit="1" customWidth="1"/>
    <col min="15" max="15" width="18.42578125" bestFit="1" customWidth="1"/>
    <col min="16" max="16" width="15" bestFit="1" customWidth="1"/>
  </cols>
  <sheetData>
    <row r="1" spans="1:10" ht="15.75" thickBot="1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7</v>
      </c>
      <c r="G1" s="1" t="s">
        <v>4</v>
      </c>
      <c r="H1" s="1" t="s">
        <v>5</v>
      </c>
      <c r="I1" s="1" t="s">
        <v>6</v>
      </c>
      <c r="J1" s="1" t="s">
        <v>8</v>
      </c>
    </row>
    <row r="2" spans="1:10" x14ac:dyDescent="0.25">
      <c r="A2" t="s">
        <v>13</v>
      </c>
      <c r="B2">
        <v>784</v>
      </c>
      <c r="C2">
        <f>1080*1080</f>
        <v>1166400</v>
      </c>
      <c r="D2">
        <f>186.21*186.21</f>
        <v>34674.164100000002</v>
      </c>
      <c r="E2">
        <f>D2/1000000</f>
        <v>3.4674164100000002E-2</v>
      </c>
      <c r="F2">
        <v>1294.9169999999999</v>
      </c>
      <c r="G2">
        <v>1.6519999999999999</v>
      </c>
      <c r="H2">
        <f>G2/1000000</f>
        <v>1.6519999999999998E-6</v>
      </c>
      <c r="I2">
        <v>3.7349999999999999</v>
      </c>
      <c r="J2">
        <f t="shared" ref="J2:J3" si="0">B2/E2</f>
        <v>22610.494595888467</v>
      </c>
    </row>
    <row r="3" spans="1:10" ht="15.75" thickBot="1" x14ac:dyDescent="0.3">
      <c r="A3" t="s">
        <v>14</v>
      </c>
      <c r="B3">
        <v>70</v>
      </c>
      <c r="C3">
        <f>1060*1059</f>
        <v>1122540</v>
      </c>
      <c r="D3">
        <f>182.76*182.59</f>
        <v>33370.148399999998</v>
      </c>
      <c r="E3">
        <f>D3/1000000</f>
        <v>3.3370148400000001E-2</v>
      </c>
      <c r="F3">
        <v>1177.646</v>
      </c>
      <c r="G3">
        <v>16.824000000000002</v>
      </c>
      <c r="H3">
        <f>G3/1000000</f>
        <v>1.6824E-5</v>
      </c>
      <c r="I3">
        <v>3.5289999999999999</v>
      </c>
      <c r="J3">
        <f t="shared" si="0"/>
        <v>2097.6832095838085</v>
      </c>
    </row>
    <row r="4" spans="1:10" ht="15.75" thickBot="1" x14ac:dyDescent="0.3">
      <c r="B4" s="2">
        <f>AVERAGE(B2:B3)</f>
        <v>427</v>
      </c>
      <c r="C4" s="3">
        <f t="shared" ref="C4:J4" si="1">AVERAGE(C2:C3)</f>
        <v>1144470</v>
      </c>
      <c r="D4" s="3">
        <f t="shared" si="1"/>
        <v>34022.15625</v>
      </c>
      <c r="E4" s="3">
        <f t="shared" si="1"/>
        <v>3.4022156250000005E-2</v>
      </c>
      <c r="F4" s="3">
        <f t="shared" si="1"/>
        <v>1236.2815000000001</v>
      </c>
      <c r="G4" s="3">
        <f t="shared" si="1"/>
        <v>9.2380000000000013</v>
      </c>
      <c r="H4" s="3">
        <f t="shared" si="1"/>
        <v>9.2380000000000003E-6</v>
      </c>
      <c r="I4" s="3">
        <f t="shared" si="1"/>
        <v>3.6319999999999997</v>
      </c>
      <c r="J4" s="4">
        <f t="shared" si="1"/>
        <v>12354.088902736137</v>
      </c>
    </row>
    <row r="5" spans="1:10" ht="15.75" thickBot="1" x14ac:dyDescent="0.3">
      <c r="B5" s="2">
        <f>STDEV(B2:B3)</f>
        <v>504.87424176719492</v>
      </c>
      <c r="C5" s="3">
        <f t="shared" ref="C5:J5" si="2">STDEV(C2:C3)</f>
        <v>31013.703422841976</v>
      </c>
      <c r="D5" s="3">
        <f t="shared" si="2"/>
        <v>922.07834424372504</v>
      </c>
      <c r="E5" s="3">
        <f t="shared" si="2"/>
        <v>9.2207834424372327E-4</v>
      </c>
      <c r="F5" s="3">
        <f t="shared" si="2"/>
        <v>82.923119336527591</v>
      </c>
      <c r="G5" s="3">
        <f t="shared" si="2"/>
        <v>10.728224084162298</v>
      </c>
      <c r="H5" s="3">
        <f t="shared" si="2"/>
        <v>1.0728224084162299E-5</v>
      </c>
      <c r="I5" s="3">
        <f t="shared" si="2"/>
        <v>0.14566399692442877</v>
      </c>
      <c r="J5" s="4">
        <f t="shared" si="2"/>
        <v>14504.748032456651</v>
      </c>
    </row>
    <row r="7" spans="1:10" ht="15.75" thickBot="1" x14ac:dyDescent="0.3"/>
    <row r="8" spans="1:10" ht="15.75" thickBot="1" x14ac:dyDescent="0.3">
      <c r="B8" s="8" t="s">
        <v>9</v>
      </c>
      <c r="C8" s="1" t="s">
        <v>11</v>
      </c>
      <c r="D8" s="1" t="s">
        <v>10</v>
      </c>
      <c r="E8" s="1" t="s">
        <v>12</v>
      </c>
      <c r="F8" s="1" t="s">
        <v>17</v>
      </c>
      <c r="G8" s="1" t="s">
        <v>18</v>
      </c>
      <c r="H8" s="1" t="s">
        <v>19</v>
      </c>
    </row>
    <row r="9" spans="1:10" x14ac:dyDescent="0.25">
      <c r="A9" t="s">
        <v>13</v>
      </c>
      <c r="B9">
        <v>258</v>
      </c>
      <c r="C9">
        <v>15196.08</v>
      </c>
      <c r="D9">
        <v>1</v>
      </c>
      <c r="E9">
        <v>7.0498029999999998</v>
      </c>
      <c r="F9">
        <f>B9+D9</f>
        <v>259</v>
      </c>
      <c r="G9" s="9">
        <f>B9/F9</f>
        <v>0.99613899613899615</v>
      </c>
      <c r="H9" s="9">
        <f>D9/F9</f>
        <v>3.8610038610038611E-3</v>
      </c>
    </row>
    <row r="10" spans="1:10" ht="15.75" thickBot="1" x14ac:dyDescent="0.3">
      <c r="A10" t="s">
        <v>14</v>
      </c>
      <c r="B10">
        <v>73</v>
      </c>
      <c r="C10">
        <v>8385.0650000000005</v>
      </c>
      <c r="D10">
        <v>11</v>
      </c>
      <c r="E10">
        <v>3972.3009999999999</v>
      </c>
      <c r="F10">
        <f t="shared" ref="F10" si="3">B10+D10</f>
        <v>84</v>
      </c>
      <c r="G10" s="9">
        <f t="shared" ref="G10" si="4">B10/F10</f>
        <v>0.86904761904761907</v>
      </c>
      <c r="H10" s="9">
        <f t="shared" ref="H10" si="5">D10/F10</f>
        <v>0.13095238095238096</v>
      </c>
    </row>
    <row r="11" spans="1:10" ht="15.75" thickBot="1" x14ac:dyDescent="0.3">
      <c r="B11" s="2">
        <f>AVERAGE(B9:B10)</f>
        <v>165.5</v>
      </c>
      <c r="C11" s="3">
        <f t="shared" ref="C11" si="6">AVERAGE(C9:C10)</f>
        <v>11790.5725</v>
      </c>
      <c r="D11" s="3">
        <f t="shared" ref="D11" si="7">AVERAGE(D9:D10)</f>
        <v>6</v>
      </c>
      <c r="E11" s="4">
        <f t="shared" ref="E11:H11" si="8">AVERAGE(E9:E10)</f>
        <v>1989.6754014999999</v>
      </c>
      <c r="F11" s="3">
        <f>AVERAGE(F9:F10)</f>
        <v>171.5</v>
      </c>
      <c r="G11" s="10">
        <f t="shared" si="8"/>
        <v>0.93259330759330761</v>
      </c>
      <c r="H11" s="10">
        <f t="shared" si="8"/>
        <v>6.7406692406692406E-2</v>
      </c>
    </row>
    <row r="12" spans="1:10" ht="15.75" thickBot="1" x14ac:dyDescent="0.3">
      <c r="B12" s="2">
        <f>STDEV(B9:B10)</f>
        <v>130.8147545195113</v>
      </c>
      <c r="C12" s="3">
        <f t="shared" ref="C12:H12" si="9">STDEV(C9:C10)</f>
        <v>4816.1148932632923</v>
      </c>
      <c r="D12" s="3">
        <f t="shared" si="9"/>
        <v>7.0710678118654755</v>
      </c>
      <c r="E12" s="4">
        <f t="shared" si="9"/>
        <v>2803.856010506775</v>
      </c>
      <c r="F12" s="3">
        <f t="shared" si="9"/>
        <v>123.74368670764582</v>
      </c>
      <c r="G12" s="10">
        <f t="shared" si="9"/>
        <v>8.9867174571649375E-2</v>
      </c>
      <c r="H12" s="10">
        <f t="shared" si="9"/>
        <v>8.9867174571649389E-2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Test_AR</vt:lpstr>
      <vt:lpstr>Test_25M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 Jones</dc:creator>
  <cp:lastModifiedBy>Liam Jones</cp:lastModifiedBy>
  <dcterms:created xsi:type="dcterms:W3CDTF">2023-03-01T14:12:55Z</dcterms:created>
  <dcterms:modified xsi:type="dcterms:W3CDTF">2023-03-01T15:54:43Z</dcterms:modified>
</cp:coreProperties>
</file>